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QR" sheetId="1" r:id="rId1"/>
    <sheet name="Sheet2" sheetId="2" r:id="rId2"/>
    <sheet name="Sheet3" sheetId="3" r:id="rId3"/>
  </sheets>
  <definedNames>
    <definedName name="_xlnm.Print_Area" localSheetId="0">'QR'!$A$1:$H$195</definedName>
  </definedNames>
  <calcPr fullCalcOnLoad="1"/>
</workbook>
</file>

<file path=xl/sharedStrings.xml><?xml version="1.0" encoding="utf-8"?>
<sst xmlns="http://schemas.openxmlformats.org/spreadsheetml/2006/main" count="134" uniqueCount="99">
  <si>
    <t>The figures have not been audited.</t>
  </si>
  <si>
    <t>Quarter</t>
  </si>
  <si>
    <t>RM'000</t>
  </si>
  <si>
    <t>To Date</t>
  </si>
  <si>
    <t>Individual Quarter</t>
  </si>
  <si>
    <t xml:space="preserve">Current </t>
  </si>
  <si>
    <t>Reserves</t>
  </si>
  <si>
    <t>As At</t>
  </si>
  <si>
    <t>31/12/2001</t>
  </si>
  <si>
    <t>Revenue</t>
  </si>
  <si>
    <t>Minority interests</t>
  </si>
  <si>
    <t>Inventories</t>
  </si>
  <si>
    <t>Comparative</t>
  </si>
  <si>
    <t>Cumulative</t>
  </si>
  <si>
    <t>Operating Expenses</t>
  </si>
  <si>
    <t>Other Operating Income</t>
  </si>
  <si>
    <t>Profit From Operation</t>
  </si>
  <si>
    <t>Finance Costs</t>
  </si>
  <si>
    <t>Profit Before Tax</t>
  </si>
  <si>
    <t>Taxation</t>
  </si>
  <si>
    <t>Profit After Tax</t>
  </si>
  <si>
    <t>Minority Interest</t>
  </si>
  <si>
    <t xml:space="preserve"> - Basic</t>
  </si>
  <si>
    <t xml:space="preserve"> - Diluted</t>
  </si>
  <si>
    <t>Property, Plant &amp; Equipment</t>
  </si>
  <si>
    <t>Other Investments</t>
  </si>
  <si>
    <t>Other Long Term Assets</t>
  </si>
  <si>
    <t>Current Assets</t>
  </si>
  <si>
    <t>Receivables</t>
  </si>
  <si>
    <t>Current Liabilities</t>
  </si>
  <si>
    <t>Payables</t>
  </si>
  <si>
    <t>Borrowings</t>
  </si>
  <si>
    <t>Proposed Dividend</t>
  </si>
  <si>
    <t>Net Current Assets</t>
  </si>
  <si>
    <t>Share Capital</t>
  </si>
  <si>
    <t>Shareholders ' Fund</t>
  </si>
  <si>
    <t>Long Term Liabilities</t>
  </si>
  <si>
    <t>Other Deferred Liabilities</t>
  </si>
  <si>
    <t>Net Tangible Assets Per Share (RM)</t>
  </si>
  <si>
    <t>Ended</t>
  </si>
  <si>
    <t>Cash Flows From Operating Activities</t>
  </si>
  <si>
    <t>Net profit before tax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</si>
  <si>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</si>
  <si>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</si>
  <si>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</si>
  <si>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</si>
  <si>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</si>
  <si>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</si>
  <si>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Flow From Investing Activities</t>
  </si>
  <si>
    <t>Equity investments</t>
  </si>
  <si>
    <t>Other investment</t>
  </si>
  <si>
    <t>Cash Flow From Financing Activities</t>
  </si>
  <si>
    <t>Bank borrowings</t>
  </si>
  <si>
    <t>Net change in Cash &amp; Cash Equivalents</t>
  </si>
  <si>
    <t xml:space="preserve">Cash &amp; Cash Equivalents At End Of The Period </t>
  </si>
  <si>
    <t xml:space="preserve">Cash &amp; Cash Equivalents At Beginning Of The Year </t>
  </si>
  <si>
    <t xml:space="preserve">Condensed Consolidated Statement Of Changes In Equity  </t>
  </si>
  <si>
    <t>Capital</t>
  </si>
  <si>
    <t>Premium</t>
  </si>
  <si>
    <t>Share</t>
  </si>
  <si>
    <t>Profits</t>
  </si>
  <si>
    <t xml:space="preserve">Retained </t>
  </si>
  <si>
    <t>Total</t>
  </si>
  <si>
    <t>Balance at beginning of year</t>
  </si>
  <si>
    <t>Balance at end of the Period</t>
  </si>
  <si>
    <t>Issue of shares</t>
  </si>
  <si>
    <t>Net profit for the period</t>
  </si>
  <si>
    <t>Bonus issue</t>
  </si>
  <si>
    <t>Listing expenses</t>
  </si>
  <si>
    <t>Condensed Consolidated Cash Flow Statement</t>
  </si>
  <si>
    <t>Cash and bank balances</t>
  </si>
  <si>
    <t>Fixed deposits</t>
  </si>
  <si>
    <t>Overdraft</t>
  </si>
  <si>
    <t>Non-operating items</t>
  </si>
  <si>
    <t>Dividend paid</t>
  </si>
  <si>
    <t>Net Profit For The Period</t>
  </si>
  <si>
    <t>(The Condensed Consolidated Income Statements should be read in conjunction with</t>
  </si>
  <si>
    <t xml:space="preserve"> the Annual Financial Report for the year ended 31 December 2001)</t>
  </si>
  <si>
    <t>Cash &amp; Cash Equivalents</t>
  </si>
  <si>
    <t>(The Condensed Consolidated Balance Sheets should be read in conjunction with</t>
  </si>
  <si>
    <t>(The Condensed Consolidated Statement of Changes In Equity should be read in conjunction with</t>
  </si>
  <si>
    <t>(The Condensed Consolidated Cash Flow Statements should be read in conjunction with</t>
  </si>
  <si>
    <t>Earning Per Share (sen)</t>
  </si>
  <si>
    <t>N/A</t>
  </si>
  <si>
    <t>Net cash flow from operating activities</t>
  </si>
  <si>
    <t>Condensed Consolidated Income Statements</t>
  </si>
  <si>
    <t>For The Quarter Ended 31 December 2002</t>
  </si>
  <si>
    <t>31/12/2002</t>
  </si>
  <si>
    <t>Condensed Consolidated Balance Sheets As At 31 December 2002</t>
  </si>
  <si>
    <t>12 Months Ended</t>
  </si>
  <si>
    <t>Reserve</t>
  </si>
  <si>
    <t xml:space="preserve">Amortization of reserve on </t>
  </si>
  <si>
    <t xml:space="preserve"> consoildation</t>
  </si>
  <si>
    <t>Foreign exchage translation</t>
  </si>
  <si>
    <t>12 Months</t>
  </si>
  <si>
    <t>Minority interest</t>
  </si>
  <si>
    <t>Exchange Rate Effects</t>
  </si>
  <si>
    <t>Dividend - Year ended 31/12/2002</t>
  </si>
  <si>
    <t>Dividend -Year ended 31/12/2001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</si>
</sst>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7"/>
  <sheetViews>
    <sheetView tabSelected="1" workbookViewId="0" topLeftCell="A1">
      <selection activeCell="H191" sqref="H191"/>
    </sheetView>
  </sheetViews>
  <sheetFormatPr defaultColWidth="9.140625" defaultRowHeight="12.75"/>
  <cols>
    <col min="1" max="1" width="3.28125" style="1" customWidth="1"/>
    <col min="2" max="8" width="11.7109375" style="1" customWidth="1"/>
    <col min="9" max="16384" width="9.140625" style="1" customWidth="1"/>
  </cols>
  <sheetData>
    <row r="1" ht="14.25">
      <c r="A1" s="44" t="s">
        <v>85</v>
      </c>
    </row>
    <row r="2" ht="14.25">
      <c r="A2" s="44" t="s">
        <v>86</v>
      </c>
    </row>
    <row r="3" ht="12.75">
      <c r="A3" s="1" t="s">
        <v>0</v>
      </c>
    </row>
    <row r="4" spans="1:8" ht="12.75">
      <c r="A4" s="2"/>
      <c r="B4" s="3"/>
      <c r="C4" s="3"/>
      <c r="E4" s="48" t="s">
        <v>4</v>
      </c>
      <c r="F4" s="49"/>
      <c r="G4" s="48" t="s">
        <v>89</v>
      </c>
      <c r="H4" s="49"/>
    </row>
    <row r="5" spans="1:8" ht="12.75">
      <c r="A5" s="3"/>
      <c r="B5" s="3"/>
      <c r="C5" s="3"/>
      <c r="E5" s="4" t="s">
        <v>5</v>
      </c>
      <c r="F5" s="4" t="s">
        <v>12</v>
      </c>
      <c r="G5" s="4" t="s">
        <v>13</v>
      </c>
      <c r="H5" s="4" t="s">
        <v>13</v>
      </c>
    </row>
    <row r="6" spans="1:8" ht="12.75">
      <c r="A6" s="3"/>
      <c r="B6" s="3"/>
      <c r="C6" s="3"/>
      <c r="E6" s="5" t="s">
        <v>1</v>
      </c>
      <c r="F6" s="5" t="s">
        <v>1</v>
      </c>
      <c r="G6" s="5" t="s">
        <v>3</v>
      </c>
      <c r="H6" s="5" t="s">
        <v>3</v>
      </c>
    </row>
    <row r="7" spans="1:8" ht="12.75">
      <c r="A7" s="3"/>
      <c r="B7" s="3"/>
      <c r="C7" s="3"/>
      <c r="E7" s="5" t="s">
        <v>87</v>
      </c>
      <c r="F7" s="5" t="s">
        <v>8</v>
      </c>
      <c r="G7" s="5" t="str">
        <f>E7</f>
        <v>31/12/2002</v>
      </c>
      <c r="H7" s="5" t="str">
        <f>F7</f>
        <v>31/12/2001</v>
      </c>
    </row>
    <row r="8" spans="1:8" ht="12.75">
      <c r="A8" s="3"/>
      <c r="B8" s="3"/>
      <c r="C8" s="3"/>
      <c r="E8" s="6" t="s">
        <v>2</v>
      </c>
      <c r="F8" s="6" t="s">
        <v>2</v>
      </c>
      <c r="G8" s="6" t="s">
        <v>2</v>
      </c>
      <c r="H8" s="6" t="s">
        <v>2</v>
      </c>
    </row>
    <row r="9" spans="1:8" ht="12.75">
      <c r="A9" s="7"/>
      <c r="B9" s="3"/>
      <c r="E9" s="13"/>
      <c r="F9" s="21"/>
      <c r="G9" s="13"/>
      <c r="H9" s="21"/>
    </row>
    <row r="10" spans="1:8" ht="12.75">
      <c r="A10" s="7" t="s">
        <v>9</v>
      </c>
      <c r="B10" s="3"/>
      <c r="E10" s="13">
        <v>39908</v>
      </c>
      <c r="F10" s="21">
        <f>28414+45</f>
        <v>28459</v>
      </c>
      <c r="G10" s="13">
        <v>115544</v>
      </c>
      <c r="H10" s="21">
        <v>108867</v>
      </c>
    </row>
    <row r="11" spans="1:8" ht="12.75">
      <c r="A11" s="7"/>
      <c r="B11" s="3"/>
      <c r="E11" s="13"/>
      <c r="F11" s="21"/>
      <c r="G11" s="13"/>
      <c r="H11" s="21"/>
    </row>
    <row r="12" spans="1:8" ht="12.75">
      <c r="A12" s="7" t="s">
        <v>14</v>
      </c>
      <c r="B12" s="3"/>
      <c r="E12" s="13">
        <v>-35174</v>
      </c>
      <c r="F12" s="21">
        <f>-26766+111-167+130</f>
        <v>-26692</v>
      </c>
      <c r="G12" s="13">
        <v>-102867</v>
      </c>
      <c r="H12" s="21">
        <f>-88998-9818</f>
        <v>-98816</v>
      </c>
    </row>
    <row r="13" spans="1:8" ht="12.75">
      <c r="A13" s="7"/>
      <c r="B13" s="3"/>
      <c r="E13" s="13"/>
      <c r="F13" s="21"/>
      <c r="G13" s="13"/>
      <c r="H13" s="21"/>
    </row>
    <row r="14" spans="1:8" ht="12.75">
      <c r="A14" s="7" t="s">
        <v>15</v>
      </c>
      <c r="B14" s="3"/>
      <c r="E14" s="13">
        <v>1021</v>
      </c>
      <c r="F14" s="13">
        <f>448+38</f>
        <v>486</v>
      </c>
      <c r="G14" s="13">
        <v>1953</v>
      </c>
      <c r="H14" s="13">
        <v>1288</v>
      </c>
    </row>
    <row r="15" spans="1:8" ht="12.75">
      <c r="A15" s="7"/>
      <c r="B15" s="3"/>
      <c r="E15" s="9"/>
      <c r="F15" s="9"/>
      <c r="G15" s="9"/>
      <c r="H15" s="9"/>
    </row>
    <row r="16" spans="1:8" ht="12.75">
      <c r="A16" s="7" t="s">
        <v>16</v>
      </c>
      <c r="B16" s="3"/>
      <c r="E16" s="13">
        <f>SUM(E10:E15)</f>
        <v>5755</v>
      </c>
      <c r="F16" s="13">
        <f>SUM(F10:F15)</f>
        <v>2253</v>
      </c>
      <c r="G16" s="13">
        <f>SUM(G10:G15)</f>
        <v>14630</v>
      </c>
      <c r="H16" s="13">
        <f>SUM(H10:H15)</f>
        <v>11339</v>
      </c>
    </row>
    <row r="17" spans="1:8" ht="12.75">
      <c r="A17" s="7"/>
      <c r="B17" s="3"/>
      <c r="E17" s="13"/>
      <c r="F17" s="13"/>
      <c r="G17" s="13"/>
      <c r="H17" s="13"/>
    </row>
    <row r="18" spans="1:8" ht="12.75">
      <c r="A18" s="7" t="s">
        <v>17</v>
      </c>
      <c r="B18" s="3"/>
      <c r="E18" s="13">
        <v>-96</v>
      </c>
      <c r="F18" s="13">
        <v>-111</v>
      </c>
      <c r="G18" s="13">
        <v>-178</v>
      </c>
      <c r="H18" s="13">
        <v>-330</v>
      </c>
    </row>
    <row r="19" spans="1:8" ht="12.75">
      <c r="A19" s="7"/>
      <c r="B19" s="3"/>
      <c r="E19" s="9"/>
      <c r="F19" s="9"/>
      <c r="G19" s="9"/>
      <c r="H19" s="9"/>
    </row>
    <row r="20" spans="1:8" ht="12.75">
      <c r="A20" s="7" t="s">
        <v>18</v>
      </c>
      <c r="B20" s="3"/>
      <c r="E20" s="13">
        <f>SUM(E16:E19)</f>
        <v>5659</v>
      </c>
      <c r="F20" s="13">
        <f>SUM(F16:F19)</f>
        <v>2142</v>
      </c>
      <c r="G20" s="13">
        <f>SUM(G16:G19)</f>
        <v>14452</v>
      </c>
      <c r="H20" s="13">
        <f>SUM(H16:H19)</f>
        <v>11009</v>
      </c>
    </row>
    <row r="21" spans="1:8" ht="12.75">
      <c r="A21" s="7"/>
      <c r="B21" s="3"/>
      <c r="E21" s="13"/>
      <c r="F21" s="13"/>
      <c r="G21" s="13"/>
      <c r="H21" s="13"/>
    </row>
    <row r="22" spans="1:8" ht="12.75">
      <c r="A22" s="7" t="s">
        <v>19</v>
      </c>
      <c r="B22" s="3"/>
      <c r="E22" s="13">
        <v>-1965</v>
      </c>
      <c r="F22" s="13">
        <f>-785+122</f>
        <v>-663</v>
      </c>
      <c r="G22" s="13">
        <v>-4517</v>
      </c>
      <c r="H22" s="13">
        <v>-3055</v>
      </c>
    </row>
    <row r="23" spans="1:8" ht="12.75">
      <c r="A23" s="7"/>
      <c r="B23" s="3"/>
      <c r="E23" s="9"/>
      <c r="F23" s="9"/>
      <c r="G23" s="9"/>
      <c r="H23" s="9"/>
    </row>
    <row r="24" spans="1:8" ht="12.75">
      <c r="A24" s="7" t="s">
        <v>20</v>
      </c>
      <c r="B24" s="3"/>
      <c r="E24" s="13">
        <f>E20+E22</f>
        <v>3694</v>
      </c>
      <c r="F24" s="13">
        <f>F20+F22</f>
        <v>1479</v>
      </c>
      <c r="G24" s="13">
        <f>G20+G22</f>
        <v>9935</v>
      </c>
      <c r="H24" s="13">
        <f>H20+H22</f>
        <v>7954</v>
      </c>
    </row>
    <row r="25" spans="1:8" ht="12.75">
      <c r="A25" s="7"/>
      <c r="B25" s="3"/>
      <c r="E25" s="13"/>
      <c r="F25" s="13"/>
      <c r="G25" s="13"/>
      <c r="H25" s="13"/>
    </row>
    <row r="26" spans="1:8" ht="12.75">
      <c r="A26" s="7" t="s">
        <v>21</v>
      </c>
      <c r="B26" s="3"/>
      <c r="E26" s="13">
        <v>22</v>
      </c>
      <c r="F26" s="13">
        <v>177</v>
      </c>
      <c r="G26" s="13">
        <v>-186</v>
      </c>
      <c r="H26" s="13">
        <v>-222</v>
      </c>
    </row>
    <row r="27" spans="1:8" ht="12.75">
      <c r="A27" s="7"/>
      <c r="B27" s="3"/>
      <c r="E27" s="9"/>
      <c r="F27" s="9"/>
      <c r="G27" s="9"/>
      <c r="H27" s="9"/>
    </row>
    <row r="28" spans="1:8" ht="12.75">
      <c r="A28" s="7" t="s">
        <v>75</v>
      </c>
      <c r="B28" s="3"/>
      <c r="E28" s="13">
        <f>E24+E26</f>
        <v>3716</v>
      </c>
      <c r="F28" s="13">
        <f>F24+F26</f>
        <v>1656</v>
      </c>
      <c r="G28" s="13">
        <f>G24+G26</f>
        <v>9749</v>
      </c>
      <c r="H28" s="13">
        <f>H24+H26</f>
        <v>7732</v>
      </c>
    </row>
    <row r="29" spans="1:8" ht="7.5" customHeight="1" thickBot="1">
      <c r="A29" s="7"/>
      <c r="B29" s="3"/>
      <c r="E29" s="14"/>
      <c r="F29" s="14"/>
      <c r="G29" s="14"/>
      <c r="H29" s="14"/>
    </row>
    <row r="30" spans="1:8" ht="12.75">
      <c r="A30" s="7"/>
      <c r="B30" s="3"/>
      <c r="E30" s="13"/>
      <c r="F30" s="13"/>
      <c r="G30" s="13"/>
      <c r="H30" s="13"/>
    </row>
    <row r="31" spans="1:8" ht="12.75">
      <c r="A31" s="7"/>
      <c r="B31" s="3"/>
      <c r="E31" s="13"/>
      <c r="F31" s="13"/>
      <c r="G31" s="13"/>
      <c r="H31" s="13"/>
    </row>
    <row r="32" spans="1:8" ht="12.75">
      <c r="A32" s="7" t="s">
        <v>82</v>
      </c>
      <c r="B32" s="3"/>
      <c r="E32" s="13"/>
      <c r="F32" s="13"/>
      <c r="G32" s="13"/>
      <c r="H32" s="13"/>
    </row>
    <row r="33" spans="1:8" ht="7.5" customHeight="1">
      <c r="A33" s="7"/>
      <c r="B33" s="3"/>
      <c r="E33" s="13"/>
      <c r="F33" s="21"/>
      <c r="G33" s="13"/>
      <c r="H33" s="21"/>
    </row>
    <row r="34" spans="1:8" ht="12.75">
      <c r="A34" s="7"/>
      <c r="B34" s="7" t="s">
        <v>22</v>
      </c>
      <c r="E34" s="47">
        <v>8.77</v>
      </c>
      <c r="F34" s="31">
        <v>3.93</v>
      </c>
      <c r="G34" s="47">
        <v>23.01</v>
      </c>
      <c r="H34" s="31">
        <v>18.35</v>
      </c>
    </row>
    <row r="35" spans="1:8" ht="7.5" customHeight="1">
      <c r="A35" s="7"/>
      <c r="B35" s="3"/>
      <c r="E35" s="47"/>
      <c r="F35" s="31"/>
      <c r="G35" s="47"/>
      <c r="H35" s="31"/>
    </row>
    <row r="36" spans="1:8" ht="12.75">
      <c r="A36" s="7"/>
      <c r="B36" s="7" t="s">
        <v>23</v>
      </c>
      <c r="E36" s="47">
        <v>8.7</v>
      </c>
      <c r="F36" s="31" t="s">
        <v>83</v>
      </c>
      <c r="G36" s="47">
        <v>22.83</v>
      </c>
      <c r="H36" s="31" t="s">
        <v>83</v>
      </c>
    </row>
    <row r="37" spans="1:8" ht="12.75">
      <c r="A37" s="7"/>
      <c r="B37" s="7"/>
      <c r="E37" s="13"/>
      <c r="F37" s="21"/>
      <c r="G37" s="13"/>
      <c r="H37" s="21"/>
    </row>
    <row r="38" spans="1:8" ht="12.75">
      <c r="A38" s="7"/>
      <c r="B38" s="7"/>
      <c r="E38" s="13"/>
      <c r="F38" s="21"/>
      <c r="G38" s="13"/>
      <c r="H38" s="21"/>
    </row>
    <row r="39" spans="1:8" ht="12.75">
      <c r="A39" s="7" t="s">
        <v>76</v>
      </c>
      <c r="B39" s="7"/>
      <c r="E39" s="13"/>
      <c r="F39" s="21"/>
      <c r="G39" s="13"/>
      <c r="H39" s="21"/>
    </row>
    <row r="40" spans="1:8" ht="12.75">
      <c r="A40" s="7" t="s">
        <v>77</v>
      </c>
      <c r="B40" s="7"/>
      <c r="E40" s="13"/>
      <c r="F40" s="21"/>
      <c r="G40" s="13"/>
      <c r="H40" s="21"/>
    </row>
    <row r="41" spans="1:8" ht="12.75">
      <c r="A41" s="7"/>
      <c r="B41" s="3"/>
      <c r="E41" s="13"/>
      <c r="F41" s="21"/>
      <c r="G41" s="13"/>
      <c r="H41" s="21"/>
    </row>
    <row r="42" spans="1:8" ht="12.75" customHeight="1">
      <c r="A42" s="7"/>
      <c r="B42" s="3"/>
      <c r="C42" s="7"/>
      <c r="E42" s="8"/>
      <c r="F42" s="8"/>
      <c r="G42" s="8"/>
      <c r="H42" s="8"/>
    </row>
    <row r="43" spans="1:8" ht="12.75" customHeight="1">
      <c r="A43" s="45" t="s">
        <v>88</v>
      </c>
      <c r="B43" s="3"/>
      <c r="C43" s="7"/>
      <c r="E43" s="8"/>
      <c r="F43" s="8"/>
      <c r="G43" s="8"/>
      <c r="H43" s="8"/>
    </row>
    <row r="44" spans="1:8" ht="12.75" customHeight="1">
      <c r="A44" s="45"/>
      <c r="B44" s="3"/>
      <c r="C44" s="7"/>
      <c r="E44" s="8"/>
      <c r="F44" s="8"/>
      <c r="G44" s="8"/>
      <c r="H44" s="8"/>
    </row>
    <row r="45" spans="1:8" ht="12.75">
      <c r="A45" s="15"/>
      <c r="B45" s="3"/>
      <c r="C45" s="7"/>
      <c r="E45" s="8"/>
      <c r="F45" s="17" t="s">
        <v>7</v>
      </c>
      <c r="G45" s="16"/>
      <c r="H45" s="17" t="s">
        <v>7</v>
      </c>
    </row>
    <row r="46" spans="1:8" ht="12.75">
      <c r="A46" s="7"/>
      <c r="B46" s="3"/>
      <c r="C46" s="7"/>
      <c r="E46" s="8"/>
      <c r="F46" s="18" t="str">
        <f>G7</f>
        <v>31/12/2002</v>
      </c>
      <c r="G46" s="16"/>
      <c r="H46" s="18" t="s">
        <v>8</v>
      </c>
    </row>
    <row r="47" spans="1:8" ht="12.75">
      <c r="A47" s="7"/>
      <c r="B47" s="3"/>
      <c r="C47" s="7"/>
      <c r="E47" s="8"/>
      <c r="F47" s="19" t="s">
        <v>2</v>
      </c>
      <c r="G47" s="16"/>
      <c r="H47" s="19" t="s">
        <v>2</v>
      </c>
    </row>
    <row r="48" spans="1:8" ht="12.75" customHeight="1">
      <c r="A48" s="7"/>
      <c r="B48" s="3"/>
      <c r="C48" s="3"/>
      <c r="E48" s="8"/>
      <c r="F48" s="8"/>
      <c r="G48" s="8"/>
      <c r="H48" s="8"/>
    </row>
    <row r="49" spans="1:8" ht="12.75" customHeight="1">
      <c r="A49" s="7" t="s">
        <v>24</v>
      </c>
      <c r="B49" s="7"/>
      <c r="C49" s="7"/>
      <c r="F49" s="13">
        <v>20885</v>
      </c>
      <c r="G49" s="8"/>
      <c r="H49" s="16">
        <v>21633</v>
      </c>
    </row>
    <row r="50" spans="1:8" ht="12.75" customHeight="1">
      <c r="A50" s="7"/>
      <c r="B50" s="7"/>
      <c r="C50" s="7"/>
      <c r="F50" s="13"/>
      <c r="G50" s="8"/>
      <c r="H50" s="8"/>
    </row>
    <row r="51" spans="1:8" ht="12.75" customHeight="1">
      <c r="A51" s="7" t="s">
        <v>25</v>
      </c>
      <c r="B51" s="7"/>
      <c r="C51" s="7"/>
      <c r="F51" s="13">
        <v>939</v>
      </c>
      <c r="G51" s="8"/>
      <c r="H51" s="16">
        <v>3008</v>
      </c>
    </row>
    <row r="52" spans="1:8" ht="12.75" customHeight="1">
      <c r="A52" s="7"/>
      <c r="B52" s="7"/>
      <c r="C52" s="7"/>
      <c r="F52" s="13"/>
      <c r="G52" s="8"/>
      <c r="H52" s="8"/>
    </row>
    <row r="53" spans="1:8" ht="12.75" customHeight="1">
      <c r="A53" s="7" t="s">
        <v>26</v>
      </c>
      <c r="B53" s="7"/>
      <c r="C53" s="7"/>
      <c r="F53" s="13">
        <v>0</v>
      </c>
      <c r="G53" s="8"/>
      <c r="H53" s="16">
        <v>15228</v>
      </c>
    </row>
    <row r="54" spans="1:8" ht="12.75" customHeight="1">
      <c r="A54" s="7"/>
      <c r="B54" s="7"/>
      <c r="C54" s="7"/>
      <c r="F54" s="13"/>
      <c r="G54" s="8"/>
      <c r="H54" s="16"/>
    </row>
    <row r="55" spans="1:8" ht="12.75" customHeight="1">
      <c r="A55" s="7" t="s">
        <v>27</v>
      </c>
      <c r="C55" s="7"/>
      <c r="F55" s="13"/>
      <c r="G55" s="8"/>
      <c r="H55" s="13"/>
    </row>
    <row r="56" spans="1:8" ht="7.5" customHeight="1">
      <c r="A56" s="7"/>
      <c r="C56" s="7"/>
      <c r="F56" s="10"/>
      <c r="G56" s="8"/>
      <c r="H56" s="10"/>
    </row>
    <row r="57" spans="1:8" ht="12.75" customHeight="1">
      <c r="A57" s="7"/>
      <c r="B57" s="7" t="s">
        <v>11</v>
      </c>
      <c r="F57" s="18">
        <v>8335</v>
      </c>
      <c r="G57" s="8"/>
      <c r="H57" s="18">
        <v>7433</v>
      </c>
    </row>
    <row r="58" spans="1:8" ht="7.5" customHeight="1">
      <c r="A58" s="7"/>
      <c r="B58" s="7"/>
      <c r="C58" s="7"/>
      <c r="F58" s="11"/>
      <c r="G58" s="8"/>
      <c r="H58" s="11"/>
    </row>
    <row r="59" spans="1:8" ht="12.75" customHeight="1">
      <c r="A59" s="7"/>
      <c r="B59" s="7" t="s">
        <v>28</v>
      </c>
      <c r="C59" s="7"/>
      <c r="F59" s="18">
        <f>49084+6842+2108-9521</f>
        <v>48513</v>
      </c>
      <c r="G59" s="8"/>
      <c r="H59" s="18">
        <v>35915</v>
      </c>
    </row>
    <row r="60" spans="1:8" ht="7.5" customHeight="1">
      <c r="A60" s="7"/>
      <c r="B60" s="7"/>
      <c r="C60" s="7"/>
      <c r="F60" s="11"/>
      <c r="G60" s="8"/>
      <c r="H60" s="11"/>
    </row>
    <row r="61" spans="1:8" ht="12.75" customHeight="1">
      <c r="A61" s="7"/>
      <c r="B61" s="7" t="s">
        <v>78</v>
      </c>
      <c r="C61" s="7"/>
      <c r="F61" s="18">
        <f>5508+4604+9521</f>
        <v>19633</v>
      </c>
      <c r="G61" s="8"/>
      <c r="H61" s="18">
        <f>3575+5306</f>
        <v>8881</v>
      </c>
    </row>
    <row r="62" spans="1:8" ht="7.5" customHeight="1">
      <c r="A62" s="7"/>
      <c r="B62" s="7"/>
      <c r="C62" s="7"/>
      <c r="F62" s="18"/>
      <c r="G62" s="8"/>
      <c r="H62" s="18"/>
    </row>
    <row r="63" spans="1:8" ht="12.75" customHeight="1">
      <c r="A63" s="7"/>
      <c r="B63" s="7"/>
      <c r="C63" s="7"/>
      <c r="F63" s="10">
        <f>SUM(F57:F62)</f>
        <v>76481</v>
      </c>
      <c r="G63" s="8"/>
      <c r="H63" s="10">
        <f>SUM(H57:H62)</f>
        <v>52229</v>
      </c>
    </row>
    <row r="64" spans="1:8" ht="7.5" customHeight="1">
      <c r="A64" s="7"/>
      <c r="B64" s="7"/>
      <c r="C64" s="7"/>
      <c r="F64" s="12"/>
      <c r="G64" s="8"/>
      <c r="H64" s="12"/>
    </row>
    <row r="65" spans="1:8" ht="12.75" customHeight="1">
      <c r="A65" s="7"/>
      <c r="B65" s="7"/>
      <c r="C65" s="7"/>
      <c r="F65" s="13"/>
      <c r="G65" s="8"/>
      <c r="H65" s="13"/>
    </row>
    <row r="66" spans="1:8" ht="12.75" customHeight="1">
      <c r="A66" s="7" t="s">
        <v>29</v>
      </c>
      <c r="C66" s="7"/>
      <c r="F66" s="13"/>
      <c r="G66" s="8"/>
      <c r="H66" s="13"/>
    </row>
    <row r="67" spans="1:8" ht="7.5" customHeight="1">
      <c r="A67" s="7"/>
      <c r="B67" s="7"/>
      <c r="C67" s="7"/>
      <c r="F67" s="10"/>
      <c r="G67" s="8"/>
      <c r="H67" s="10"/>
    </row>
    <row r="68" spans="1:8" ht="12.75" customHeight="1">
      <c r="A68" s="7"/>
      <c r="B68" s="7" t="s">
        <v>30</v>
      </c>
      <c r="C68" s="7"/>
      <c r="F68" s="18">
        <f>14267+4911</f>
        <v>19178</v>
      </c>
      <c r="G68" s="8"/>
      <c r="H68" s="18">
        <f>23198+331</f>
        <v>23529</v>
      </c>
    </row>
    <row r="69" spans="1:8" ht="7.5" customHeight="1">
      <c r="A69" s="7"/>
      <c r="B69" s="7"/>
      <c r="C69" s="7"/>
      <c r="F69" s="18"/>
      <c r="G69" s="8"/>
      <c r="H69" s="18"/>
    </row>
    <row r="70" spans="1:8" ht="12.75" customHeight="1">
      <c r="A70" s="7"/>
      <c r="B70" s="7" t="s">
        <v>31</v>
      </c>
      <c r="C70" s="7"/>
      <c r="F70" s="18">
        <f>63+10080+4770</f>
        <v>14913</v>
      </c>
      <c r="G70" s="8"/>
      <c r="H70" s="18">
        <f>3650</f>
        <v>3650</v>
      </c>
    </row>
    <row r="71" spans="1:8" ht="7.5" customHeight="1">
      <c r="A71" s="7"/>
      <c r="B71" s="7"/>
      <c r="C71" s="7"/>
      <c r="F71" s="11"/>
      <c r="G71" s="8"/>
      <c r="H71" s="11"/>
    </row>
    <row r="72" spans="1:8" ht="12.75" customHeight="1">
      <c r="A72" s="7"/>
      <c r="B72" s="7" t="s">
        <v>19</v>
      </c>
      <c r="C72" s="7"/>
      <c r="F72" s="11">
        <v>2005</v>
      </c>
      <c r="G72" s="8"/>
      <c r="H72" s="11">
        <v>2030</v>
      </c>
    </row>
    <row r="73" spans="1:8" ht="7.5" customHeight="1">
      <c r="A73" s="7"/>
      <c r="B73" s="7"/>
      <c r="C73" s="7"/>
      <c r="F73" s="11"/>
      <c r="G73" s="8"/>
      <c r="H73" s="11"/>
    </row>
    <row r="74" spans="1:8" ht="12.75" customHeight="1">
      <c r="A74" s="7"/>
      <c r="B74" s="7" t="s">
        <v>32</v>
      </c>
      <c r="C74" s="7"/>
      <c r="F74" s="18">
        <v>1223</v>
      </c>
      <c r="G74" s="8"/>
      <c r="H74" s="18">
        <v>840</v>
      </c>
    </row>
    <row r="75" spans="1:8" ht="6.75" customHeight="1">
      <c r="A75" s="7"/>
      <c r="B75" s="7"/>
      <c r="C75" s="7"/>
      <c r="F75" s="19"/>
      <c r="G75" s="8"/>
      <c r="H75" s="19"/>
    </row>
    <row r="76" spans="1:8" ht="12.75" customHeight="1">
      <c r="A76" s="7"/>
      <c r="B76" s="7"/>
      <c r="C76" s="7"/>
      <c r="F76" s="10">
        <f>SUM(F68:F75)</f>
        <v>37319</v>
      </c>
      <c r="G76" s="8"/>
      <c r="H76" s="10">
        <f>SUM(H68:H75)</f>
        <v>30049</v>
      </c>
    </row>
    <row r="77" spans="1:8" ht="7.5" customHeight="1">
      <c r="A77" s="7"/>
      <c r="B77" s="7"/>
      <c r="C77" s="7"/>
      <c r="F77" s="12"/>
      <c r="G77" s="8"/>
      <c r="H77" s="12"/>
    </row>
    <row r="78" spans="1:8" ht="12.75" customHeight="1">
      <c r="A78" s="7"/>
      <c r="B78" s="7"/>
      <c r="C78" s="7"/>
      <c r="F78" s="8"/>
      <c r="G78" s="8"/>
      <c r="H78" s="8"/>
    </row>
    <row r="79" spans="1:8" ht="12.75" customHeight="1">
      <c r="A79" s="7" t="s">
        <v>33</v>
      </c>
      <c r="C79" s="7"/>
      <c r="F79" s="13">
        <f>F63-F76</f>
        <v>39162</v>
      </c>
      <c r="G79" s="8"/>
      <c r="H79" s="13">
        <f>H63-H76</f>
        <v>22180</v>
      </c>
    </row>
    <row r="80" spans="1:8" ht="12.75" customHeight="1">
      <c r="A80" s="7"/>
      <c r="B80" s="7"/>
      <c r="C80" s="7"/>
      <c r="F80" s="9"/>
      <c r="G80" s="8"/>
      <c r="H80" s="9"/>
    </row>
    <row r="81" spans="1:8" ht="12.75" customHeight="1">
      <c r="A81" s="7"/>
      <c r="B81" s="7"/>
      <c r="C81" s="7"/>
      <c r="F81" s="13">
        <f>F49+F51+F53+F79</f>
        <v>60986</v>
      </c>
      <c r="G81" s="8"/>
      <c r="H81" s="13">
        <f>H49+H51+H53+H79</f>
        <v>62049</v>
      </c>
    </row>
    <row r="82" spans="1:8" ht="7.5" customHeight="1" thickBot="1">
      <c r="A82" s="7"/>
      <c r="B82" s="7"/>
      <c r="C82" s="7"/>
      <c r="F82" s="14"/>
      <c r="G82" s="8"/>
      <c r="H82" s="14"/>
    </row>
    <row r="83" spans="1:8" ht="12.75" customHeight="1">
      <c r="A83" s="7"/>
      <c r="B83" s="7"/>
      <c r="C83" s="7"/>
      <c r="F83" s="8"/>
      <c r="G83" s="8"/>
      <c r="H83" s="8"/>
    </row>
    <row r="84" spans="1:8" ht="12.75" customHeight="1">
      <c r="A84" s="7" t="s">
        <v>34</v>
      </c>
      <c r="B84" s="7"/>
      <c r="C84" s="7"/>
      <c r="F84" s="8">
        <v>42470</v>
      </c>
      <c r="G84" s="8"/>
      <c r="H84" s="8">
        <v>28000</v>
      </c>
    </row>
    <row r="85" spans="1:8" ht="12.75" customHeight="1">
      <c r="A85" s="7"/>
      <c r="B85" s="7"/>
      <c r="C85" s="7"/>
      <c r="F85" s="8"/>
      <c r="G85" s="8"/>
      <c r="H85" s="8"/>
    </row>
    <row r="86" spans="1:8" ht="12.75" customHeight="1">
      <c r="A86" s="7" t="s">
        <v>6</v>
      </c>
      <c r="C86" s="7"/>
      <c r="F86" s="13">
        <f>111+1082+15684-1223</f>
        <v>15654</v>
      </c>
      <c r="G86" s="8"/>
      <c r="H86" s="13">
        <f>3889+1237+16195</f>
        <v>21321</v>
      </c>
    </row>
    <row r="87" spans="1:8" ht="12.75" customHeight="1">
      <c r="A87" s="7"/>
      <c r="B87" s="7"/>
      <c r="C87" s="7"/>
      <c r="F87" s="9"/>
      <c r="G87" s="8"/>
      <c r="H87" s="9"/>
    </row>
    <row r="88" spans="1:8" ht="12.75" customHeight="1">
      <c r="A88" s="7" t="s">
        <v>35</v>
      </c>
      <c r="C88" s="7"/>
      <c r="F88" s="8">
        <f>F84+F86</f>
        <v>58124</v>
      </c>
      <c r="G88" s="8"/>
      <c r="H88" s="8">
        <f>H84+H86</f>
        <v>49321</v>
      </c>
    </row>
    <row r="89" spans="1:8" ht="12.75" customHeight="1">
      <c r="A89" s="7"/>
      <c r="B89" s="7"/>
      <c r="C89" s="7"/>
      <c r="F89" s="13"/>
      <c r="G89" s="8"/>
      <c r="H89" s="13"/>
    </row>
    <row r="90" spans="1:8" ht="12.75" customHeight="1">
      <c r="A90" s="7" t="s">
        <v>10</v>
      </c>
      <c r="C90" s="7"/>
      <c r="F90" s="21">
        <v>1846</v>
      </c>
      <c r="G90" s="8"/>
      <c r="H90" s="21">
        <v>1556</v>
      </c>
    </row>
    <row r="91" spans="1:8" ht="12.75" customHeight="1">
      <c r="A91" s="7"/>
      <c r="B91" s="7"/>
      <c r="C91" s="7"/>
      <c r="F91" s="8"/>
      <c r="G91" s="8"/>
      <c r="H91" s="8"/>
    </row>
    <row r="92" spans="1:8" ht="12.75" customHeight="1">
      <c r="A92" s="7" t="s">
        <v>36</v>
      </c>
      <c r="C92" s="7"/>
      <c r="F92" s="16"/>
      <c r="G92" s="8"/>
      <c r="H92" s="16"/>
    </row>
    <row r="93" spans="1:8" ht="7.5" customHeight="1">
      <c r="A93" s="7"/>
      <c r="B93" s="7"/>
      <c r="C93" s="7"/>
      <c r="F93" s="16"/>
      <c r="G93" s="8"/>
      <c r="H93" s="16"/>
    </row>
    <row r="94" spans="1:8" ht="12.75" customHeight="1">
      <c r="A94" s="7"/>
      <c r="B94" s="20" t="s">
        <v>31</v>
      </c>
      <c r="C94" s="7"/>
      <c r="F94" s="16">
        <f>50+76</f>
        <v>126</v>
      </c>
      <c r="G94" s="8"/>
      <c r="H94" s="16">
        <v>10282</v>
      </c>
    </row>
    <row r="95" spans="1:8" ht="7.5" customHeight="1">
      <c r="A95" s="7"/>
      <c r="B95" s="7"/>
      <c r="C95" s="7"/>
      <c r="F95" s="8"/>
      <c r="G95" s="8"/>
      <c r="H95" s="8"/>
    </row>
    <row r="96" spans="1:8" ht="12.75" customHeight="1">
      <c r="A96" s="7"/>
      <c r="B96" s="20" t="s">
        <v>37</v>
      </c>
      <c r="C96" s="20"/>
      <c r="F96" s="21">
        <v>890</v>
      </c>
      <c r="G96" s="8"/>
      <c r="H96" s="21">
        <v>890</v>
      </c>
    </row>
    <row r="97" spans="1:8" ht="12.75" customHeight="1">
      <c r="A97" s="7"/>
      <c r="B97" s="20"/>
      <c r="C97" s="20"/>
      <c r="F97" s="9"/>
      <c r="G97" s="8"/>
      <c r="H97" s="9"/>
    </row>
    <row r="98" spans="1:8" ht="12.75" customHeight="1">
      <c r="A98" s="7"/>
      <c r="B98" s="20"/>
      <c r="C98" s="20"/>
      <c r="F98" s="13">
        <f>SUM(F88:F96)</f>
        <v>60986</v>
      </c>
      <c r="G98" s="8"/>
      <c r="H98" s="13">
        <f>SUM(H88:H96)</f>
        <v>62049</v>
      </c>
    </row>
    <row r="99" spans="1:8" ht="7.5" customHeight="1" thickBot="1">
      <c r="A99" s="7"/>
      <c r="B99" s="20"/>
      <c r="C99" s="20"/>
      <c r="F99" s="14"/>
      <c r="G99" s="8"/>
      <c r="H99" s="14"/>
    </row>
    <row r="100" spans="1:9" ht="12.75" customHeight="1">
      <c r="A100" s="7"/>
      <c r="B100" s="20"/>
      <c r="C100" s="20"/>
      <c r="F100" s="8"/>
      <c r="G100" s="8"/>
      <c r="H100" s="8"/>
      <c r="I100" s="8">
        <f>F81-F98</f>
        <v>0</v>
      </c>
    </row>
    <row r="101" spans="1:8" ht="12.75" customHeight="1">
      <c r="A101" s="20" t="s">
        <v>38</v>
      </c>
      <c r="C101" s="20"/>
      <c r="F101" s="22">
        <f>F88/F84</f>
        <v>1.3685895926536378</v>
      </c>
      <c r="G101" s="22"/>
      <c r="H101" s="22">
        <f>H88/H84</f>
        <v>1.7614642857142857</v>
      </c>
    </row>
    <row r="102" spans="1:8" ht="12.75" customHeight="1">
      <c r="A102" s="20"/>
      <c r="C102" s="20"/>
      <c r="F102" s="22"/>
      <c r="G102" s="22"/>
      <c r="H102" s="22"/>
    </row>
    <row r="103" spans="1:8" ht="12.75" customHeight="1">
      <c r="A103" s="20"/>
      <c r="C103" s="20"/>
      <c r="F103" s="22"/>
      <c r="G103" s="22"/>
      <c r="H103" s="22"/>
    </row>
    <row r="104" spans="1:8" ht="12.75" customHeight="1">
      <c r="A104" s="7" t="s">
        <v>79</v>
      </c>
      <c r="C104" s="20"/>
      <c r="F104" s="22"/>
      <c r="G104" s="22"/>
      <c r="H104" s="22"/>
    </row>
    <row r="105" spans="1:8" ht="12.75" customHeight="1">
      <c r="A105" s="7" t="s">
        <v>77</v>
      </c>
      <c r="C105" s="20"/>
      <c r="F105" s="22"/>
      <c r="G105" s="22"/>
      <c r="H105" s="22"/>
    </row>
    <row r="106" spans="1:8" ht="12.75" customHeight="1">
      <c r="A106" s="7"/>
      <c r="C106" s="20"/>
      <c r="F106" s="22"/>
      <c r="G106" s="22"/>
      <c r="H106" s="22"/>
    </row>
    <row r="107" spans="1:8" ht="12.75" customHeight="1">
      <c r="A107" s="7"/>
      <c r="C107" s="20"/>
      <c r="F107" s="22"/>
      <c r="G107" s="22"/>
      <c r="H107" s="22"/>
    </row>
    <row r="108" spans="1:8" ht="12.75" customHeight="1">
      <c r="A108" s="45" t="s">
        <v>56</v>
      </c>
      <c r="C108" s="20"/>
      <c r="F108" s="22"/>
      <c r="G108" s="22"/>
      <c r="H108" s="22"/>
    </row>
    <row r="109" spans="1:8" ht="12.75" customHeight="1">
      <c r="A109" s="45" t="s">
        <v>86</v>
      </c>
      <c r="C109" s="20"/>
      <c r="F109" s="22"/>
      <c r="G109" s="22"/>
      <c r="H109" s="22"/>
    </row>
    <row r="110" spans="1:8" ht="12.75" customHeight="1">
      <c r="A110" s="7"/>
      <c r="C110" s="20"/>
      <c r="F110" s="22"/>
      <c r="G110" s="22"/>
      <c r="H110" s="22"/>
    </row>
    <row r="111" spans="1:8" ht="12.75" customHeight="1">
      <c r="A111" s="35"/>
      <c r="B111" s="36"/>
      <c r="C111" s="37"/>
      <c r="D111" s="23" t="s">
        <v>59</v>
      </c>
      <c r="E111" s="4" t="s">
        <v>59</v>
      </c>
      <c r="F111" s="27" t="s">
        <v>57</v>
      </c>
      <c r="G111" s="24" t="s">
        <v>61</v>
      </c>
      <c r="H111" s="28" t="s">
        <v>62</v>
      </c>
    </row>
    <row r="112" spans="1:8" ht="12.75" customHeight="1">
      <c r="A112" s="38"/>
      <c r="B112" s="39" t="s">
        <v>89</v>
      </c>
      <c r="C112" s="40" t="s">
        <v>87</v>
      </c>
      <c r="D112" s="32" t="s">
        <v>57</v>
      </c>
      <c r="E112" s="5" t="s">
        <v>58</v>
      </c>
      <c r="F112" s="31" t="s">
        <v>90</v>
      </c>
      <c r="G112" s="25" t="s">
        <v>60</v>
      </c>
      <c r="H112" s="33"/>
    </row>
    <row r="113" spans="1:8" ht="12.75" customHeight="1">
      <c r="A113" s="41"/>
      <c r="B113" s="42"/>
      <c r="C113" s="43"/>
      <c r="D113" s="29" t="s">
        <v>2</v>
      </c>
      <c r="E113" s="6" t="s">
        <v>2</v>
      </c>
      <c r="F113" s="30" t="s">
        <v>2</v>
      </c>
      <c r="G113" s="6" t="s">
        <v>2</v>
      </c>
      <c r="H113" s="34" t="s">
        <v>2</v>
      </c>
    </row>
    <row r="114" spans="1:8" ht="12.75" customHeight="1">
      <c r="A114" s="7"/>
      <c r="C114" s="20"/>
      <c r="F114" s="22"/>
      <c r="G114" s="22"/>
      <c r="H114" s="22"/>
    </row>
    <row r="115" spans="1:8" ht="12.75" customHeight="1">
      <c r="A115" s="7" t="s">
        <v>63</v>
      </c>
      <c r="C115" s="20"/>
      <c r="D115" s="8">
        <v>28000</v>
      </c>
      <c r="E115" s="8">
        <v>3889</v>
      </c>
      <c r="F115" s="8">
        <v>1237</v>
      </c>
      <c r="G115" s="8">
        <v>16195</v>
      </c>
      <c r="H115" s="8">
        <f>SUM(D115:G115)</f>
        <v>49321</v>
      </c>
    </row>
    <row r="116" spans="1:8" ht="12.75" customHeight="1">
      <c r="A116" s="7"/>
      <c r="C116" s="20"/>
      <c r="D116" s="8"/>
      <c r="E116" s="8"/>
      <c r="F116" s="8"/>
      <c r="G116" s="8"/>
      <c r="H116" s="8"/>
    </row>
    <row r="117" spans="1:8" ht="12.75" customHeight="1">
      <c r="A117" s="7" t="s">
        <v>91</v>
      </c>
      <c r="C117" s="20"/>
      <c r="D117" s="8">
        <v>0</v>
      </c>
      <c r="E117" s="8">
        <v>0</v>
      </c>
      <c r="F117" s="8">
        <v>-178</v>
      </c>
      <c r="G117" s="8">
        <v>0</v>
      </c>
      <c r="H117" s="8">
        <f aca="true" t="shared" si="0" ref="H117:H132">SUM(D117:G117)</f>
        <v>-178</v>
      </c>
    </row>
    <row r="118" spans="1:8" ht="12.75" customHeight="1">
      <c r="A118" s="7" t="s">
        <v>92</v>
      </c>
      <c r="C118" s="20"/>
      <c r="D118" s="8"/>
      <c r="E118" s="8"/>
      <c r="F118" s="8"/>
      <c r="G118" s="8"/>
      <c r="H118" s="8"/>
    </row>
    <row r="119" spans="1:8" ht="12.75" customHeight="1">
      <c r="A119" s="7"/>
      <c r="C119" s="20"/>
      <c r="D119" s="8"/>
      <c r="E119" s="8"/>
      <c r="F119" s="8"/>
      <c r="G119" s="8"/>
      <c r="H119" s="8"/>
    </row>
    <row r="120" spans="1:8" ht="12.75" customHeight="1">
      <c r="A120" s="7" t="s">
        <v>93</v>
      </c>
      <c r="C120" s="20"/>
      <c r="D120" s="8"/>
      <c r="E120" s="8"/>
      <c r="F120" s="8">
        <v>23</v>
      </c>
      <c r="G120" s="8"/>
      <c r="H120" s="8">
        <f t="shared" si="0"/>
        <v>23</v>
      </c>
    </row>
    <row r="121" spans="1:8" ht="12.75" customHeight="1">
      <c r="A121" s="7"/>
      <c r="C121" s="20"/>
      <c r="D121" s="8"/>
      <c r="E121" s="8"/>
      <c r="F121" s="8"/>
      <c r="G121" s="8"/>
      <c r="H121" s="8"/>
    </row>
    <row r="122" spans="1:8" ht="12.75" customHeight="1">
      <c r="A122" s="7" t="s">
        <v>98</v>
      </c>
      <c r="C122" s="20"/>
      <c r="D122" s="8">
        <v>0</v>
      </c>
      <c r="E122" s="8">
        <v>0</v>
      </c>
      <c r="F122" s="8">
        <v>0</v>
      </c>
      <c r="G122" s="8">
        <v>-8</v>
      </c>
      <c r="H122" s="8">
        <f t="shared" si="0"/>
        <v>-8</v>
      </c>
    </row>
    <row r="123" spans="1:8" ht="12.75" customHeight="1">
      <c r="A123" s="7"/>
      <c r="C123" s="20"/>
      <c r="D123" s="8"/>
      <c r="E123" s="8"/>
      <c r="F123" s="8"/>
      <c r="G123" s="8"/>
      <c r="H123" s="8"/>
    </row>
    <row r="124" spans="1:8" ht="12.75" customHeight="1">
      <c r="A124" s="7" t="s">
        <v>97</v>
      </c>
      <c r="C124" s="20"/>
      <c r="D124" s="8"/>
      <c r="E124" s="8"/>
      <c r="F124" s="8"/>
      <c r="G124" s="8">
        <v>-1223</v>
      </c>
      <c r="H124" s="8">
        <f t="shared" si="0"/>
        <v>-1223</v>
      </c>
    </row>
    <row r="125" spans="1:8" ht="12.75" customHeight="1">
      <c r="A125" s="7"/>
      <c r="C125" s="20"/>
      <c r="D125" s="8"/>
      <c r="E125" s="8"/>
      <c r="F125" s="8"/>
      <c r="G125" s="8"/>
      <c r="H125" s="8"/>
    </row>
    <row r="126" spans="1:8" ht="12.75" customHeight="1">
      <c r="A126" s="7" t="s">
        <v>67</v>
      </c>
      <c r="C126" s="20"/>
      <c r="D126" s="8">
        <v>14141</v>
      </c>
      <c r="E126" s="8">
        <v>-3889</v>
      </c>
      <c r="F126" s="8">
        <v>0</v>
      </c>
      <c r="G126" s="8">
        <v>-10252</v>
      </c>
      <c r="H126" s="8">
        <f t="shared" si="0"/>
        <v>0</v>
      </c>
    </row>
    <row r="127" spans="1:8" ht="12.75" customHeight="1">
      <c r="A127" s="7"/>
      <c r="C127" s="20"/>
      <c r="D127" s="8"/>
      <c r="E127" s="8"/>
      <c r="F127" s="8"/>
      <c r="G127" s="8"/>
      <c r="H127" s="8"/>
    </row>
    <row r="128" spans="1:8" ht="12.75" customHeight="1">
      <c r="A128" s="7" t="s">
        <v>65</v>
      </c>
      <c r="C128" s="20"/>
      <c r="D128" s="8">
        <f>470-141</f>
        <v>329</v>
      </c>
      <c r="E128" s="8">
        <f>224+10</f>
        <v>234</v>
      </c>
      <c r="F128" s="8">
        <v>0</v>
      </c>
      <c r="G128" s="8">
        <v>0</v>
      </c>
      <c r="H128" s="8">
        <f t="shared" si="0"/>
        <v>563</v>
      </c>
    </row>
    <row r="129" spans="1:8" ht="12.75" customHeight="1">
      <c r="A129" s="7"/>
      <c r="C129" s="20"/>
      <c r="D129" s="8"/>
      <c r="E129" s="8"/>
      <c r="F129" s="8"/>
      <c r="G129" s="8"/>
      <c r="H129" s="8"/>
    </row>
    <row r="130" spans="1:8" ht="12.75" customHeight="1">
      <c r="A130" s="7" t="s">
        <v>68</v>
      </c>
      <c r="C130" s="20"/>
      <c r="D130" s="8">
        <v>0</v>
      </c>
      <c r="E130" s="8">
        <v>-123</v>
      </c>
      <c r="F130" s="8">
        <v>0</v>
      </c>
      <c r="G130" s="8">
        <v>0</v>
      </c>
      <c r="H130" s="8">
        <f t="shared" si="0"/>
        <v>-123</v>
      </c>
    </row>
    <row r="131" spans="1:8" ht="12.75" customHeight="1">
      <c r="A131" s="7"/>
      <c r="C131" s="20"/>
      <c r="D131" s="8"/>
      <c r="E131" s="8"/>
      <c r="F131" s="8"/>
      <c r="G131" s="8"/>
      <c r="H131" s="8"/>
    </row>
    <row r="132" spans="1:8" ht="12.75" customHeight="1">
      <c r="A132" s="7" t="s">
        <v>66</v>
      </c>
      <c r="C132" s="20"/>
      <c r="D132" s="8">
        <v>0</v>
      </c>
      <c r="E132" s="8">
        <v>0</v>
      </c>
      <c r="F132" s="8">
        <v>0</v>
      </c>
      <c r="G132" s="8">
        <f>G28</f>
        <v>9749</v>
      </c>
      <c r="H132" s="8">
        <f t="shared" si="0"/>
        <v>9749</v>
      </c>
    </row>
    <row r="133" spans="1:8" ht="12.75" customHeight="1">
      <c r="A133" s="7"/>
      <c r="C133" s="20"/>
      <c r="D133" s="9"/>
      <c r="E133" s="9"/>
      <c r="F133" s="9"/>
      <c r="G133" s="9"/>
      <c r="H133" s="9"/>
    </row>
    <row r="134" spans="1:10" ht="12.75" customHeight="1">
      <c r="A134" s="7" t="s">
        <v>64</v>
      </c>
      <c r="C134" s="20"/>
      <c r="D134" s="8">
        <f>SUM(D115:D133)</f>
        <v>42470</v>
      </c>
      <c r="E134" s="8">
        <f>SUM(E115:E133)</f>
        <v>111</v>
      </c>
      <c r="F134" s="8">
        <f>SUM(F115:F133)</f>
        <v>1082</v>
      </c>
      <c r="G134" s="8">
        <f>SUM(G115:G133)</f>
        <v>14461</v>
      </c>
      <c r="H134" s="8">
        <f>SUM(H115:H133)</f>
        <v>58124</v>
      </c>
      <c r="I134" s="8">
        <f>SUM(D134:G134)-H134</f>
        <v>0</v>
      </c>
      <c r="J134" s="8">
        <f>H134-F88</f>
        <v>0</v>
      </c>
    </row>
    <row r="135" spans="1:8" ht="7.5" customHeight="1" thickBot="1">
      <c r="A135" s="7"/>
      <c r="C135" s="20"/>
      <c r="D135" s="14"/>
      <c r="E135" s="14"/>
      <c r="F135" s="14"/>
      <c r="G135" s="14"/>
      <c r="H135" s="14"/>
    </row>
    <row r="136" spans="1:8" ht="12.75" customHeight="1">
      <c r="A136" s="7"/>
      <c r="C136" s="20"/>
      <c r="D136" s="8"/>
      <c r="E136" s="8"/>
      <c r="F136" s="8"/>
      <c r="G136" s="8"/>
      <c r="H136" s="8"/>
    </row>
    <row r="137" spans="1:8" ht="12.75" customHeight="1">
      <c r="A137" s="7"/>
      <c r="C137" s="20"/>
      <c r="D137" s="8"/>
      <c r="E137" s="8"/>
      <c r="F137" s="8"/>
      <c r="G137" s="8"/>
      <c r="H137" s="8"/>
    </row>
    <row r="138" spans="1:8" ht="12.75" customHeight="1">
      <c r="A138" s="7" t="s">
        <v>80</v>
      </c>
      <c r="C138" s="20"/>
      <c r="F138" s="22"/>
      <c r="G138" s="22"/>
      <c r="H138" s="8"/>
    </row>
    <row r="139" spans="1:8" ht="12.75" customHeight="1">
      <c r="A139" s="7" t="s">
        <v>77</v>
      </c>
      <c r="C139" s="20"/>
      <c r="F139" s="22"/>
      <c r="G139" s="22"/>
      <c r="H139" s="8"/>
    </row>
    <row r="140" spans="1:8" ht="12.75" customHeight="1">
      <c r="A140" s="7"/>
      <c r="C140" s="20"/>
      <c r="F140" s="22"/>
      <c r="G140" s="22"/>
      <c r="H140" s="22"/>
    </row>
    <row r="141" spans="1:8" ht="12.75" customHeight="1">
      <c r="A141" s="7"/>
      <c r="C141" s="20"/>
      <c r="F141" s="22"/>
      <c r="G141" s="22"/>
      <c r="H141" s="22"/>
    </row>
    <row r="142" spans="1:8" ht="12.75" customHeight="1">
      <c r="A142" s="45" t="s">
        <v>69</v>
      </c>
      <c r="C142" s="20"/>
      <c r="F142" s="22"/>
      <c r="G142" s="22"/>
      <c r="H142" s="22"/>
    </row>
    <row r="143" spans="1:8" ht="12.75" customHeight="1">
      <c r="A143" s="45" t="s">
        <v>86</v>
      </c>
      <c r="C143" s="20"/>
      <c r="F143" s="22"/>
      <c r="G143" s="22"/>
      <c r="H143" s="22"/>
    </row>
    <row r="144" spans="1:8" ht="12.75" customHeight="1">
      <c r="A144" s="7"/>
      <c r="C144" s="20"/>
      <c r="F144" s="24" t="s">
        <v>94</v>
      </c>
      <c r="G144" s="22"/>
      <c r="H144" s="24" t="s">
        <v>94</v>
      </c>
    </row>
    <row r="145" spans="1:8" ht="12.75" customHeight="1">
      <c r="A145" s="7"/>
      <c r="C145" s="20"/>
      <c r="F145" s="25" t="s">
        <v>39</v>
      </c>
      <c r="G145" s="22"/>
      <c r="H145" s="25" t="s">
        <v>39</v>
      </c>
    </row>
    <row r="146" spans="1:8" ht="12.75" customHeight="1">
      <c r="A146" s="7"/>
      <c r="C146" s="20"/>
      <c r="F146" s="25" t="s">
        <v>87</v>
      </c>
      <c r="G146" s="22"/>
      <c r="H146" s="25" t="s">
        <v>8</v>
      </c>
    </row>
    <row r="147" spans="1:8" ht="12.75" customHeight="1">
      <c r="A147" s="7"/>
      <c r="C147" s="20"/>
      <c r="F147" s="26" t="s">
        <v>2</v>
      </c>
      <c r="G147" s="22"/>
      <c r="H147" s="26" t="s">
        <v>2</v>
      </c>
    </row>
    <row r="148" spans="1:8" ht="12.75" customHeight="1">
      <c r="A148" s="7"/>
      <c r="C148" s="20"/>
      <c r="E148" s="8"/>
      <c r="F148" s="8"/>
      <c r="G148" s="8"/>
      <c r="H148" s="8"/>
    </row>
    <row r="149" spans="1:8" ht="12.75" customHeight="1">
      <c r="A149" s="15" t="s">
        <v>40</v>
      </c>
      <c r="C149" s="20"/>
      <c r="E149" s="8"/>
      <c r="F149" s="8"/>
      <c r="G149" s="8"/>
      <c r="H149" s="8"/>
    </row>
    <row r="150" spans="1:8" ht="12.75" customHeight="1">
      <c r="A150" s="7" t="s">
        <v>41</v>
      </c>
      <c r="C150" s="20"/>
      <c r="E150" s="8"/>
      <c r="F150" s="8">
        <f>G20</f>
        <v>14452</v>
      </c>
      <c r="G150" s="8"/>
      <c r="H150" s="8">
        <v>11009</v>
      </c>
    </row>
    <row r="151" spans="1:8" ht="12.75" customHeight="1">
      <c r="A151" s="7"/>
      <c r="C151" s="20"/>
      <c r="E151" s="8"/>
      <c r="F151" s="8"/>
      <c r="G151" s="8"/>
      <c r="H151" s="8"/>
    </row>
    <row r="152" spans="1:8" ht="12.75" customHeight="1">
      <c r="A152" s="7" t="s">
        <v>42</v>
      </c>
      <c r="C152" s="20"/>
      <c r="E152" s="8"/>
      <c r="F152" s="8"/>
      <c r="G152" s="8"/>
      <c r="H152" s="8"/>
    </row>
    <row r="153" spans="1:8" ht="12.75" customHeight="1">
      <c r="A153" s="7"/>
      <c r="B153" s="1" t="s">
        <v>43</v>
      </c>
      <c r="C153" s="20"/>
      <c r="E153" s="8"/>
      <c r="F153" s="8">
        <v>1946</v>
      </c>
      <c r="G153" s="8"/>
      <c r="H153" s="8">
        <f>126+1383+3+10+1682-178-48</f>
        <v>2978</v>
      </c>
    </row>
    <row r="154" spans="1:8" ht="12.75" customHeight="1">
      <c r="A154" s="7"/>
      <c r="B154" s="1" t="s">
        <v>73</v>
      </c>
      <c r="C154" s="20"/>
      <c r="E154" s="8"/>
      <c r="F154" s="8">
        <v>-4846</v>
      </c>
      <c r="G154" s="8"/>
      <c r="H154" s="8">
        <f>13182-11009-H153-227-2122-10</f>
        <v>-3164</v>
      </c>
    </row>
    <row r="155" spans="1:8" ht="12.75" customHeight="1">
      <c r="A155" s="7"/>
      <c r="C155" s="20"/>
      <c r="E155" s="8"/>
      <c r="F155" s="9"/>
      <c r="G155" s="8"/>
      <c r="H155" s="9"/>
    </row>
    <row r="156" spans="1:8" ht="12.75" customHeight="1">
      <c r="A156" s="7" t="s">
        <v>44</v>
      </c>
      <c r="C156" s="20"/>
      <c r="E156" s="8"/>
      <c r="F156" s="8">
        <f>SUM(F150:F155)</f>
        <v>11552</v>
      </c>
      <c r="G156" s="8"/>
      <c r="H156" s="8">
        <f>SUM(H150:H155)</f>
        <v>10823</v>
      </c>
    </row>
    <row r="157" spans="1:8" ht="12.75" customHeight="1">
      <c r="A157" s="7"/>
      <c r="C157" s="20"/>
      <c r="E157" s="8"/>
      <c r="F157" s="8"/>
      <c r="G157" s="8"/>
      <c r="H157" s="8"/>
    </row>
    <row r="158" spans="1:8" ht="12.75" customHeight="1">
      <c r="A158" s="7" t="s">
        <v>45</v>
      </c>
      <c r="C158" s="20"/>
      <c r="E158" s="8"/>
      <c r="F158" s="8"/>
      <c r="G158" s="8"/>
      <c r="H158" s="8"/>
    </row>
    <row r="159" spans="1:8" ht="12.75" customHeight="1">
      <c r="A159" s="7"/>
      <c r="B159" s="1" t="s">
        <v>46</v>
      </c>
      <c r="C159" s="20"/>
      <c r="E159" s="8"/>
      <c r="F159" s="8">
        <v>1727</v>
      </c>
      <c r="G159" s="8"/>
      <c r="H159" s="8">
        <f>-1096+5843-22299</f>
        <v>-17552</v>
      </c>
    </row>
    <row r="160" spans="1:8" ht="12.75" customHeight="1">
      <c r="A160" s="7"/>
      <c r="B160" s="1" t="s">
        <v>47</v>
      </c>
      <c r="C160" s="20"/>
      <c r="E160" s="8"/>
      <c r="F160" s="8">
        <v>-4351</v>
      </c>
      <c r="G160" s="8"/>
      <c r="H160" s="8">
        <v>1450</v>
      </c>
    </row>
    <row r="161" spans="1:8" ht="12.75" customHeight="1">
      <c r="A161" s="7"/>
      <c r="C161" s="20"/>
      <c r="E161" s="8"/>
      <c r="F161" s="9"/>
      <c r="G161" s="8"/>
      <c r="H161" s="9"/>
    </row>
    <row r="162" spans="1:8" ht="12.75" customHeight="1">
      <c r="A162" s="7" t="s">
        <v>84</v>
      </c>
      <c r="C162" s="20"/>
      <c r="E162" s="8"/>
      <c r="F162" s="8">
        <f>SUM(F156:F161)</f>
        <v>8928</v>
      </c>
      <c r="G162" s="8"/>
      <c r="H162" s="8">
        <f>SUM(H156:H161)</f>
        <v>-5279</v>
      </c>
    </row>
    <row r="163" spans="1:8" ht="12.75" customHeight="1">
      <c r="A163" s="7"/>
      <c r="C163" s="20"/>
      <c r="E163" s="8"/>
      <c r="F163" s="8"/>
      <c r="G163" s="8"/>
      <c r="H163" s="8"/>
    </row>
    <row r="164" spans="1:8" ht="12.75" customHeight="1">
      <c r="A164" s="15" t="s">
        <v>48</v>
      </c>
      <c r="C164" s="20"/>
      <c r="E164" s="8"/>
      <c r="F164" s="8"/>
      <c r="G164" s="8"/>
      <c r="H164" s="8"/>
    </row>
    <row r="165" spans="1:8" ht="12.75" customHeight="1">
      <c r="A165" s="7"/>
      <c r="B165" s="1" t="s">
        <v>49</v>
      </c>
      <c r="C165" s="20"/>
      <c r="E165" s="8"/>
      <c r="F165" s="10">
        <v>-37</v>
      </c>
      <c r="G165" s="8"/>
      <c r="H165" s="10">
        <v>-1573</v>
      </c>
    </row>
    <row r="166" spans="1:8" ht="12.75" customHeight="1">
      <c r="A166" s="7"/>
      <c r="B166" s="1" t="s">
        <v>50</v>
      </c>
      <c r="C166" s="20"/>
      <c r="E166" s="8"/>
      <c r="F166" s="12">
        <f>996+37</f>
        <v>1033</v>
      </c>
      <c r="G166" s="8"/>
      <c r="H166" s="12">
        <f>-1593-H165</f>
        <v>-20</v>
      </c>
    </row>
    <row r="167" spans="1:8" ht="12.75" customHeight="1">
      <c r="A167" s="7"/>
      <c r="C167" s="20"/>
      <c r="E167" s="8"/>
      <c r="F167" s="8">
        <f>SUM(F165:F166)</f>
        <v>996</v>
      </c>
      <c r="G167" s="8"/>
      <c r="H167" s="8">
        <f>SUM(H165:H166)</f>
        <v>-1593</v>
      </c>
    </row>
    <row r="168" spans="1:8" ht="12.75" customHeight="1">
      <c r="A168" s="15" t="s">
        <v>51</v>
      </c>
      <c r="C168" s="20"/>
      <c r="E168" s="8"/>
      <c r="F168" s="8"/>
      <c r="G168" s="8"/>
      <c r="H168" s="8"/>
    </row>
    <row r="169" spans="1:8" ht="12.75" customHeight="1">
      <c r="A169" s="7"/>
      <c r="B169" s="1" t="s">
        <v>74</v>
      </c>
      <c r="C169" s="20"/>
      <c r="E169" s="8"/>
      <c r="F169" s="10">
        <v>-848</v>
      </c>
      <c r="G169" s="8"/>
      <c r="H169" s="10">
        <v>-3080</v>
      </c>
    </row>
    <row r="170" spans="1:8" ht="12.75" customHeight="1">
      <c r="A170" s="7"/>
      <c r="B170" s="1" t="s">
        <v>65</v>
      </c>
      <c r="C170" s="20"/>
      <c r="E170" s="8"/>
      <c r="F170" s="11">
        <v>441</v>
      </c>
      <c r="G170" s="8"/>
      <c r="H170" s="11">
        <v>0</v>
      </c>
    </row>
    <row r="171" spans="1:8" ht="12.75" customHeight="1">
      <c r="A171" s="7"/>
      <c r="B171" s="1" t="s">
        <v>52</v>
      </c>
      <c r="C171" s="20"/>
      <c r="E171" s="8"/>
      <c r="F171" s="11">
        <v>-146</v>
      </c>
      <c r="G171" s="8"/>
      <c r="H171" s="11">
        <f>10000-88-199</f>
        <v>9713</v>
      </c>
    </row>
    <row r="172" spans="1:8" ht="12.75" customHeight="1">
      <c r="A172" s="7"/>
      <c r="B172" s="1" t="s">
        <v>95</v>
      </c>
      <c r="C172" s="20"/>
      <c r="E172" s="8"/>
      <c r="F172" s="12">
        <v>104</v>
      </c>
      <c r="G172" s="8"/>
      <c r="H172" s="12">
        <v>0</v>
      </c>
    </row>
    <row r="173" spans="1:8" ht="12.75" customHeight="1">
      <c r="A173" s="7"/>
      <c r="C173" s="20"/>
      <c r="E173" s="8"/>
      <c r="F173" s="8">
        <f>SUM(F169:F172)</f>
        <v>-449</v>
      </c>
      <c r="G173" s="8"/>
      <c r="H173" s="8">
        <f>SUM(H169:H172)</f>
        <v>6633</v>
      </c>
    </row>
    <row r="174" spans="1:8" ht="12.75" customHeight="1">
      <c r="A174" s="7"/>
      <c r="C174" s="20"/>
      <c r="E174" s="8"/>
      <c r="F174" s="9"/>
      <c r="G174" s="8"/>
      <c r="H174" s="9"/>
    </row>
    <row r="175" spans="1:8" ht="12.75" customHeight="1">
      <c r="A175" s="15" t="s">
        <v>53</v>
      </c>
      <c r="C175" s="20"/>
      <c r="E175" s="8"/>
      <c r="F175" s="8">
        <f>F162+F167+F173</f>
        <v>9475</v>
      </c>
      <c r="G175" s="8"/>
      <c r="H175" s="8">
        <f>H162+H167+H173</f>
        <v>-239</v>
      </c>
    </row>
    <row r="176" spans="1:8" ht="12.75" customHeight="1">
      <c r="A176" s="15"/>
      <c r="C176" s="20"/>
      <c r="E176" s="8"/>
      <c r="F176" s="8"/>
      <c r="G176" s="8"/>
      <c r="H176" s="8"/>
    </row>
    <row r="177" spans="1:8" ht="12.75" customHeight="1">
      <c r="A177" s="15" t="s">
        <v>55</v>
      </c>
      <c r="C177" s="20"/>
      <c r="E177" s="8"/>
      <c r="F177" s="8">
        <v>5365</v>
      </c>
      <c r="G177" s="8"/>
      <c r="H177" s="8">
        <v>5604</v>
      </c>
    </row>
    <row r="178" spans="1:8" ht="12.75" customHeight="1">
      <c r="A178" s="15" t="s">
        <v>96</v>
      </c>
      <c r="C178" s="20"/>
      <c r="E178" s="8"/>
      <c r="F178" s="8">
        <v>23</v>
      </c>
      <c r="G178" s="8"/>
      <c r="H178" s="8">
        <v>0</v>
      </c>
    </row>
    <row r="179" spans="1:8" ht="12.75" customHeight="1">
      <c r="A179" s="15"/>
      <c r="C179" s="20"/>
      <c r="E179" s="8"/>
      <c r="F179" s="9"/>
      <c r="G179" s="8"/>
      <c r="H179" s="9"/>
    </row>
    <row r="180" spans="1:9" ht="12.75" customHeight="1">
      <c r="A180" s="15" t="s">
        <v>54</v>
      </c>
      <c r="C180" s="20"/>
      <c r="E180" s="8"/>
      <c r="F180" s="8">
        <f>SUM(F175:F179)</f>
        <v>14863</v>
      </c>
      <c r="G180" s="8"/>
      <c r="H180" s="8">
        <f>SUM(H175:H179)</f>
        <v>5365</v>
      </c>
      <c r="I180" s="8">
        <f>H180-H188</f>
        <v>0</v>
      </c>
    </row>
    <row r="181" spans="1:8" ht="7.5" customHeight="1" thickBot="1">
      <c r="A181" s="15"/>
      <c r="C181" s="20"/>
      <c r="E181" s="8"/>
      <c r="F181" s="14"/>
      <c r="G181" s="8"/>
      <c r="H181" s="14"/>
    </row>
    <row r="182" spans="1:8" ht="12.75" customHeight="1">
      <c r="A182" s="15"/>
      <c r="C182" s="20"/>
      <c r="E182" s="8"/>
      <c r="F182" s="13"/>
      <c r="G182" s="8"/>
      <c r="H182" s="13"/>
    </row>
    <row r="183" spans="1:8" ht="12.75" customHeight="1">
      <c r="A183" s="15"/>
      <c r="C183" s="20"/>
      <c r="E183" s="8"/>
      <c r="F183" s="8"/>
      <c r="G183" s="8"/>
      <c r="H183" s="8"/>
    </row>
    <row r="184" spans="1:8" ht="12.75" customHeight="1">
      <c r="A184" s="15" t="s">
        <v>54</v>
      </c>
      <c r="C184" s="20"/>
      <c r="E184" s="8"/>
      <c r="F184" s="8"/>
      <c r="G184" s="8"/>
      <c r="H184" s="8"/>
    </row>
    <row r="185" spans="2:8" ht="12.75" customHeight="1">
      <c r="B185" s="1" t="s">
        <v>71</v>
      </c>
      <c r="C185" s="20"/>
      <c r="E185" s="8"/>
      <c r="F185" s="8">
        <v>5508</v>
      </c>
      <c r="G185" s="8"/>
      <c r="H185" s="8">
        <v>3575</v>
      </c>
    </row>
    <row r="186" spans="1:8" ht="12.75" customHeight="1">
      <c r="A186" s="15"/>
      <c r="B186" s="1" t="s">
        <v>70</v>
      </c>
      <c r="C186" s="20"/>
      <c r="E186" s="8"/>
      <c r="F186" s="8">
        <f>4604+9521</f>
        <v>14125</v>
      </c>
      <c r="G186" s="8"/>
      <c r="H186" s="8">
        <v>5307</v>
      </c>
    </row>
    <row r="187" spans="1:8" ht="12.75" customHeight="1">
      <c r="A187" s="15"/>
      <c r="B187" s="1" t="s">
        <v>72</v>
      </c>
      <c r="C187" s="20"/>
      <c r="E187" s="8"/>
      <c r="F187" s="9">
        <v>-4770</v>
      </c>
      <c r="G187" s="8"/>
      <c r="H187" s="9">
        <v>-3517</v>
      </c>
    </row>
    <row r="188" spans="3:8" ht="12.75" customHeight="1">
      <c r="C188" s="20"/>
      <c r="E188" s="8"/>
      <c r="F188" s="13">
        <f>SUM(F185:F187)</f>
        <v>14863</v>
      </c>
      <c r="G188" s="8"/>
      <c r="H188" s="13">
        <f>SUM(H185:H187)</f>
        <v>5365</v>
      </c>
    </row>
    <row r="189" spans="1:8" ht="7.5" customHeight="1" thickBot="1">
      <c r="A189" s="15"/>
      <c r="C189" s="20"/>
      <c r="E189" s="8"/>
      <c r="F189" s="14"/>
      <c r="G189" s="8"/>
      <c r="H189" s="14"/>
    </row>
    <row r="190" spans="1:8" ht="12.75" customHeight="1">
      <c r="A190" s="15"/>
      <c r="C190" s="20"/>
      <c r="E190" s="8"/>
      <c r="F190" s="8"/>
      <c r="G190" s="8"/>
      <c r="H190" s="13"/>
    </row>
    <row r="191" spans="1:8" ht="12.75" customHeight="1">
      <c r="A191" s="15"/>
      <c r="C191" s="20"/>
      <c r="E191" s="8"/>
      <c r="F191" s="8"/>
      <c r="G191" s="8"/>
      <c r="H191" s="13"/>
    </row>
    <row r="192" spans="1:8" ht="12.75" customHeight="1">
      <c r="A192" s="7" t="s">
        <v>81</v>
      </c>
      <c r="C192" s="20"/>
      <c r="E192" s="8"/>
      <c r="F192" s="8"/>
      <c r="G192" s="8"/>
      <c r="H192" s="8"/>
    </row>
    <row r="193" spans="1:8" ht="12.75" customHeight="1">
      <c r="A193" s="7" t="s">
        <v>77</v>
      </c>
      <c r="C193" s="20"/>
      <c r="E193" s="8"/>
      <c r="F193" s="8"/>
      <c r="G193" s="8"/>
      <c r="H193" s="8"/>
    </row>
    <row r="194" spans="1:8" ht="12.75" customHeight="1">
      <c r="A194" s="7"/>
      <c r="C194" s="20"/>
      <c r="E194" s="8"/>
      <c r="F194" s="8"/>
      <c r="G194" s="8"/>
      <c r="H194" s="8"/>
    </row>
    <row r="195" spans="2:8" ht="12.75" customHeight="1">
      <c r="B195" s="20"/>
      <c r="C195" s="20"/>
      <c r="E195" s="8"/>
      <c r="F195" s="8"/>
      <c r="G195" s="8"/>
      <c r="H195" s="8"/>
    </row>
    <row r="196" spans="1:8" ht="12.75" customHeight="1">
      <c r="A196" s="7"/>
      <c r="B196" s="20"/>
      <c r="C196" s="20"/>
      <c r="E196" s="8"/>
      <c r="F196" s="8"/>
      <c r="G196" s="8"/>
      <c r="H196" s="8"/>
    </row>
    <row r="197" spans="1:8" ht="12.75" customHeight="1">
      <c r="A197" s="7"/>
      <c r="B197" s="20"/>
      <c r="C197" s="20"/>
      <c r="E197" s="46"/>
      <c r="F197" s="8"/>
      <c r="G197" s="8"/>
      <c r="H197" s="8"/>
    </row>
    <row r="198" spans="1:8" ht="12.75" customHeight="1">
      <c r="A198" s="7"/>
      <c r="B198" s="20"/>
      <c r="C198" s="20"/>
      <c r="E198" s="8"/>
      <c r="F198" s="8"/>
      <c r="G198" s="8"/>
      <c r="H198" s="8"/>
    </row>
    <row r="199" spans="1:8" ht="12.75" customHeight="1">
      <c r="A199" s="7"/>
      <c r="B199" s="20"/>
      <c r="C199" s="20"/>
      <c r="F199" s="8"/>
      <c r="G199" s="8"/>
      <c r="H199" s="8"/>
    </row>
    <row r="200" spans="1:8" ht="12.75" customHeight="1">
      <c r="A200" s="7"/>
      <c r="B200" s="20"/>
      <c r="C200" s="20"/>
      <c r="F200" s="8"/>
      <c r="G200" s="8"/>
      <c r="H200" s="8"/>
    </row>
    <row r="201" spans="1:8" ht="12.75" customHeight="1">
      <c r="A201" s="7"/>
      <c r="B201" s="20"/>
      <c r="C201" s="20"/>
      <c r="F201" s="8"/>
      <c r="G201" s="8"/>
      <c r="H201" s="8"/>
    </row>
    <row r="202" spans="1:8" ht="12.75" customHeight="1">
      <c r="A202" s="7"/>
      <c r="B202" s="3"/>
      <c r="C202" s="3"/>
      <c r="F202" s="8"/>
      <c r="G202" s="8"/>
      <c r="H202" s="8"/>
    </row>
    <row r="203" spans="1:8" ht="12.75" customHeight="1">
      <c r="A203" s="7"/>
      <c r="B203" s="3"/>
      <c r="C203" s="3"/>
      <c r="F203" s="8"/>
      <c r="G203" s="8"/>
      <c r="H203" s="8"/>
    </row>
    <row r="204" spans="1:8" ht="12.75" customHeight="1">
      <c r="A204" s="7"/>
      <c r="B204" s="3"/>
      <c r="C204" s="3"/>
      <c r="F204" s="8"/>
      <c r="G204" s="8"/>
      <c r="H204" s="8"/>
    </row>
    <row r="205" spans="1:8" ht="12.75" customHeight="1">
      <c r="A205" s="7"/>
      <c r="B205" s="3"/>
      <c r="C205" s="3"/>
      <c r="F205" s="8"/>
      <c r="G205" s="8"/>
      <c r="H205" s="8"/>
    </row>
    <row r="206" spans="1:8" ht="12.75" customHeight="1">
      <c r="A206" s="7"/>
      <c r="B206" s="3"/>
      <c r="C206" s="3"/>
      <c r="F206" s="8"/>
      <c r="G206" s="8"/>
      <c r="H206" s="8"/>
    </row>
    <row r="207" spans="1:8" ht="12.75" customHeight="1">
      <c r="A207" s="7"/>
      <c r="B207" s="3"/>
      <c r="C207" s="3"/>
      <c r="F207" s="8"/>
      <c r="G207" s="8"/>
      <c r="H207" s="8"/>
    </row>
    <row r="208" spans="1:8" ht="12.75" customHeight="1">
      <c r="A208" s="7"/>
      <c r="B208" s="3"/>
      <c r="C208" s="3"/>
      <c r="F208" s="8"/>
      <c r="G208" s="8"/>
      <c r="H208" s="8"/>
    </row>
    <row r="209" spans="1:8" ht="12.75">
      <c r="A209" s="3"/>
      <c r="B209" s="3"/>
      <c r="C209" s="3"/>
      <c r="F209" s="8"/>
      <c r="G209" s="8"/>
      <c r="H209" s="8"/>
    </row>
    <row r="210" spans="1:8" ht="12.75">
      <c r="A210" s="3"/>
      <c r="B210" s="3"/>
      <c r="C210" s="3"/>
      <c r="F210" s="8"/>
      <c r="G210" s="8"/>
      <c r="H210" s="8"/>
    </row>
    <row r="211" spans="1:8" ht="12.75">
      <c r="A211" s="3"/>
      <c r="B211" s="3"/>
      <c r="C211" s="3"/>
      <c r="F211" s="8"/>
      <c r="G211" s="8"/>
      <c r="H211" s="8"/>
    </row>
    <row r="212" spans="1:8" ht="12.75">
      <c r="A212" s="3"/>
      <c r="B212" s="3"/>
      <c r="C212" s="3"/>
      <c r="F212" s="8"/>
      <c r="G212" s="8"/>
      <c r="H212" s="8"/>
    </row>
    <row r="213" spans="1:8" ht="12.75">
      <c r="A213" s="3"/>
      <c r="B213" s="3"/>
      <c r="C213" s="3"/>
      <c r="F213" s="8"/>
      <c r="G213" s="8"/>
      <c r="H213" s="8"/>
    </row>
    <row r="214" spans="1:8" ht="12.75">
      <c r="A214" s="3"/>
      <c r="B214" s="3"/>
      <c r="C214" s="3"/>
      <c r="F214" s="8"/>
      <c r="G214" s="8"/>
      <c r="H214" s="8"/>
    </row>
    <row r="215" spans="1:8" ht="12.75">
      <c r="A215" s="3"/>
      <c r="B215" s="3"/>
      <c r="C215" s="3"/>
      <c r="F215" s="8"/>
      <c r="G215" s="8"/>
      <c r="H215" s="8"/>
    </row>
    <row r="216" spans="1:8" ht="12.75">
      <c r="A216" s="3"/>
      <c r="B216" s="3"/>
      <c r="C216" s="3"/>
      <c r="F216" s="8"/>
      <c r="G216" s="8"/>
      <c r="H216" s="8"/>
    </row>
    <row r="217" spans="1:8" ht="12.75">
      <c r="A217" s="3"/>
      <c r="B217" s="3"/>
      <c r="C217" s="3"/>
      <c r="F217" s="8"/>
      <c r="G217" s="8"/>
      <c r="H217" s="8"/>
    </row>
    <row r="218" spans="1:8" ht="12.75">
      <c r="A218" s="3"/>
      <c r="B218" s="3"/>
      <c r="C218" s="3"/>
      <c r="F218" s="8"/>
      <c r="G218" s="8"/>
      <c r="H218" s="8"/>
    </row>
    <row r="219" spans="1:8" ht="12.75">
      <c r="A219" s="3"/>
      <c r="B219" s="3"/>
      <c r="C219" s="3"/>
      <c r="F219" s="8"/>
      <c r="G219" s="8"/>
      <c r="H219" s="8"/>
    </row>
    <row r="220" spans="1:8" ht="12.75">
      <c r="A220" s="3"/>
      <c r="B220" s="3"/>
      <c r="C220" s="3"/>
      <c r="F220" s="8"/>
      <c r="G220" s="8"/>
      <c r="H220" s="8"/>
    </row>
    <row r="221" spans="1:8" ht="12.75">
      <c r="A221" s="3"/>
      <c r="B221" s="3"/>
      <c r="C221" s="3"/>
      <c r="F221" s="8"/>
      <c r="G221" s="8"/>
      <c r="H221" s="8"/>
    </row>
    <row r="222" spans="1:8" ht="12.75">
      <c r="A222" s="3"/>
      <c r="B222" s="3"/>
      <c r="C222" s="3"/>
      <c r="F222" s="8"/>
      <c r="G222" s="8"/>
      <c r="H222" s="8"/>
    </row>
    <row r="223" spans="1:8" ht="12.75">
      <c r="A223" s="3"/>
      <c r="B223" s="3"/>
      <c r="C223" s="3"/>
      <c r="F223" s="8"/>
      <c r="G223" s="8"/>
      <c r="H223" s="8"/>
    </row>
    <row r="224" spans="1:8" ht="12.75">
      <c r="A224" s="3"/>
      <c r="B224" s="3"/>
      <c r="C224" s="3"/>
      <c r="F224" s="8"/>
      <c r="G224" s="8"/>
      <c r="H224" s="8"/>
    </row>
    <row r="225" spans="1:8" ht="12.75">
      <c r="A225" s="3"/>
      <c r="B225" s="3"/>
      <c r="C225" s="3"/>
      <c r="F225" s="8"/>
      <c r="G225" s="8"/>
      <c r="H225" s="8"/>
    </row>
    <row r="226" spans="1:8" ht="12.75">
      <c r="A226" s="3"/>
      <c r="B226" s="3"/>
      <c r="C226" s="3"/>
      <c r="F226" s="8"/>
      <c r="G226" s="8"/>
      <c r="H226" s="8"/>
    </row>
    <row r="227" spans="1:8" ht="12.75">
      <c r="A227" s="3"/>
      <c r="B227" s="3"/>
      <c r="C227" s="3"/>
      <c r="F227" s="8"/>
      <c r="G227" s="8"/>
      <c r="H227" s="8"/>
    </row>
    <row r="228" spans="1:8" ht="12.75">
      <c r="A228" s="3"/>
      <c r="B228" s="3"/>
      <c r="C228" s="3"/>
      <c r="F228" s="8"/>
      <c r="G228" s="8"/>
      <c r="H228" s="8"/>
    </row>
    <row r="229" spans="1:8" ht="12.75">
      <c r="A229" s="3"/>
      <c r="B229" s="3"/>
      <c r="C229" s="3"/>
      <c r="F229" s="8"/>
      <c r="G229" s="8"/>
      <c r="H229" s="8"/>
    </row>
    <row r="230" spans="1:8" ht="12.75">
      <c r="A230" s="3"/>
      <c r="B230" s="3"/>
      <c r="C230" s="3"/>
      <c r="F230" s="8"/>
      <c r="G230" s="8"/>
      <c r="H230" s="8"/>
    </row>
    <row r="231" spans="1:8" ht="12.75">
      <c r="A231" s="3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</sheetData>
  <mergeCells count="2">
    <mergeCell ref="E4:F4"/>
    <mergeCell ref="G4:H4"/>
  </mergeCells>
  <printOptions/>
  <pageMargins left="0.81" right="0.51" top="1.03" bottom="0.51" header="0.7" footer="0.5"/>
  <pageSetup horizontalDpi="360" verticalDpi="360" orientation="portrait" paperSize="9" r:id="rId1"/>
  <headerFooter alignWithMargins="0">
    <oddHeader>&amp;L&amp;"Times New Roman,Bold"&amp;11  CB INDUSTRIAL PRODUCT HOLDING BERHAD (428930-H)</oddHeader>
  </headerFooter>
  <rowBreaks count="3" manualBreakCount="3">
    <brk id="42" max="9" man="1"/>
    <brk id="107" max="8" man="1"/>
    <brk id="1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140625" defaultRowHeight="12.75"/>
  <cols>
    <col min="1" max="16384" width="9.140625" style="1" customWidth="1"/>
  </cols>
  <sheetData>
    <row r="1" ht="12.75">
      <c r="A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User</cp:lastModifiedBy>
  <cp:lastPrinted>2003-02-26T08:53:06Z</cp:lastPrinted>
  <dcterms:created xsi:type="dcterms:W3CDTF">1999-10-27T01:59:58Z</dcterms:created>
  <dcterms:modified xsi:type="dcterms:W3CDTF">2003-02-26T08:53:15Z</dcterms:modified>
  <cp:category/>
  <cp:version/>
  <cp:contentType/>
  <cp:contentStatus/>
</cp:coreProperties>
</file>